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  <sheet name="By Headcount" sheetId="2" state="visible" r:id="rId4"/>
    <sheet name="Sourc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22" authorId="0">
      <text>
        <r>
          <rPr>
            <sz val="10"/>
            <rFont val="Arial"/>
            <family val="2"/>
          </rPr>
          <t xml:space="preserve">Source: https://www.foxpedite.com/pricing - as of Oct 2026 (checked Oct 18, 2026)</t>
        </r>
      </text>
    </comment>
    <comment ref="D23" authorId="0">
      <text>
        <r>
          <rPr>
            <sz val="10"/>
            <rFont val="Arial"/>
            <family val="2"/>
          </rPr>
          <t xml:space="preserve">Source: https://www.foxpedite.com/pricing - as of Oct 2026 (checked Oct 18, 2026)</t>
        </r>
      </text>
    </comment>
    <comment ref="D24" authorId="0">
      <text>
        <r>
          <rPr>
            <sz val="10"/>
            <rFont val="Arial"/>
            <family val="2"/>
          </rPr>
          <t xml:space="preserve">Source: https://precoro.com/pricing - as of Oct 2026 (checked Oct 18, 2026)</t>
        </r>
      </text>
    </comment>
    <comment ref="D25" authorId="0">
      <text>
        <r>
          <rPr>
            <sz val="10"/>
            <rFont val="Arial"/>
            <family val="2"/>
          </rPr>
          <t xml:space="preserve">Source: https://precoro.com/pricing - as of Oct 2026 (checked Oct 18, 2026)</t>
        </r>
      </text>
    </comment>
    <comment ref="D26" authorId="0">
      <text>
        <r>
          <rPr>
            <sz val="10"/>
            <rFont val="Arial"/>
            <family val="2"/>
          </rPr>
          <t xml:space="preserve">Source: https://www.spendwise.com/pricing - as of Oct 2026 (checked Oct 18, 2026)</t>
        </r>
      </text>
    </comment>
    <comment ref="D27" authorId="0">
      <text>
        <r>
          <rPr>
            <sz val="10"/>
            <rFont val="Arial"/>
            <family val="2"/>
          </rPr>
          <t xml:space="preserve">Source: https://www.spendwise.com/pricing - as of Oct 2026 (checked Oct 18, 2026)</t>
        </r>
      </text>
    </comment>
    <comment ref="D28" authorId="0">
      <text>
        <r>
          <rPr>
            <sz val="10"/>
            <rFont val="Arial"/>
            <family val="2"/>
          </rPr>
          <t xml:space="preserve">Source: https://www.tradogram.com/pricing - as of Oct 2026 (checked Oct 18, 2026)</t>
        </r>
      </text>
    </comment>
    <comment ref="F22" authorId="0">
      <text>
        <r>
          <rPr>
            <sz val="10"/>
            <rFont val="Arial"/>
            <family val="2"/>
          </rPr>
          <t xml:space="preserve">Source: https://www.foxpedite.com/pricing - as of Oct 2026 (checked Oct 18, 2026)</t>
        </r>
      </text>
    </comment>
    <comment ref="F23" authorId="0">
      <text>
        <r>
          <rPr>
            <sz val="10"/>
            <rFont val="Arial"/>
            <family val="2"/>
          </rPr>
          <t xml:space="preserve">Source: https://www.foxpedite.com/pricing - as of Oct 2026 (checked Oct 18, 2026)</t>
        </r>
      </text>
    </comment>
    <comment ref="F24" authorId="0">
      <text>
        <r>
          <rPr>
            <sz val="10"/>
            <rFont val="Arial"/>
            <family val="2"/>
          </rPr>
          <t xml:space="preserve">Source: https://precoro.com/pricing - as of Oct 2026 (checked Oct 18, 2026)</t>
        </r>
      </text>
    </comment>
    <comment ref="F25" authorId="0">
      <text>
        <r>
          <rPr>
            <sz val="10"/>
            <rFont val="Arial"/>
            <family val="2"/>
          </rPr>
          <t xml:space="preserve">Source: https://precoro.com/pricing - as of Oct 2026 (checked Oct 18, 2026)</t>
        </r>
      </text>
    </comment>
    <comment ref="F26" authorId="0">
      <text>
        <r>
          <rPr>
            <sz val="10"/>
            <rFont val="Arial"/>
            <family val="2"/>
          </rPr>
          <t xml:space="preserve">Source: https://www.spendwise.com/pricing - as of Oct 2026 (checked Oct 18, 2026)</t>
        </r>
      </text>
    </comment>
    <comment ref="F27" authorId="0">
      <text>
        <r>
          <rPr>
            <sz val="10"/>
            <rFont val="Arial"/>
            <family val="2"/>
          </rPr>
          <t xml:space="preserve">Source: https://www.spendwise.com/pricing - as of Oct 2026 (checked Oct 18, 2026)</t>
        </r>
      </text>
    </comment>
    <comment ref="F28" authorId="0">
      <text>
        <r>
          <rPr>
            <sz val="10"/>
            <rFont val="Arial"/>
            <family val="2"/>
          </rPr>
          <t xml:space="preserve">Source: https://www.tradogram.com/pricing - as of Oct 2026 (checked Oct 18, 2026)</t>
        </r>
      </text>
    </comment>
  </commentList>
</comments>
</file>

<file path=xl/sharedStrings.xml><?xml version="1.0" encoding="utf-8"?>
<sst xmlns="http://schemas.openxmlformats.org/spreadsheetml/2006/main" count="227" uniqueCount="128">
  <si>
    <t xml:space="preserve">Foxpedite</t>
  </si>
  <si>
    <t xml:space="preserve">Procurement Software Cost Calculator</t>
  </si>
  <si>
    <t xml:space="preserve">Public list prices only, as of Oct 2026 (checked Oct 18, 2026). Enter your inputs in the yellow cells.</t>
  </si>
  <si>
    <t xml:space="preserve">Foxpedite does this automatically</t>
  </si>
  <si>
    <t xml:space="preserve">You're pricing software that automates purchasing. Here's what Foxpedite does, at a published price (disclosure: we make it):</t>
  </si>
  <si>
    <t xml:space="preserve">✓  Published price, no quote call: Regular $390/mo (10 users incl.), Advanced $740/mo (20 users incl.), +$39 per extra user; annual billing saves 10%.</t>
  </si>
  <si>
    <t xml:space="preserve">✓  Both must-haves in one plan: approval workflows (approve from the email) and QuickBooks Online sync are on Advanced.</t>
  </si>
  <si>
    <t xml:space="preserve">✓  Regular already covers purchase orders, department budgets with Draft-Stage Budget Lock, and 3-way match.</t>
  </si>
  <si>
    <t xml:space="preserve">✓  Check it on your own POs before you pay: the 14-day trial has every Advanced feature and needs no card.</t>
  </si>
  <si>
    <t xml:space="preserve">Try it free for 14 days: foxpedite.com/register  →</t>
  </si>
  <si>
    <t xml:space="preserve">Every Advanced feature, no credit card. Approval workflows, approve-from-email, QuickBooks Online sync and AI document scanning are on Advanced ($740/mo, 20 users incl.); Regular ($390/mo, 10 users) covers POs, budgets and 3-way match. +$39/extra user · prices as of Oct 2026.</t>
  </si>
  <si>
    <t xml:space="preserve">Users who need a login (requesters + approvers + finance)</t>
  </si>
  <si>
    <t xml:space="preserve">Tip: count everyone who requests, approves or processes purchases, not total headcount.</t>
  </si>
  <si>
    <t xml:space="preserve">Lowest published monthly cost that meets your must-haves:</t>
  </si>
  <si>
    <t xml:space="preserve">Billing preference</t>
  </si>
  <si>
    <t xml:space="preserve">Monthly</t>
  </si>
  <si>
    <t xml:space="preserve">Read the caveats. 'Starts at' and unpublished user tiers mean the real price at your headcount may be higher. Yes* = meets features but user tier unknown. Add-ons with no published price (integrations, extra users) are NOT included.</t>
  </si>
  <si>
    <t xml:space="preserve">Must include approval workflows?</t>
  </si>
  <si>
    <t xml:space="preserve">Yes</t>
  </si>
  <si>
    <t xml:space="preserve">Must include QuickBooks Online sync?</t>
  </si>
  <si>
    <t xml:space="preserve">▶ Foxpedite automates this: Foxpedite Advanced includes both must-haves above (approval workflows with approve-from-email, and QuickBooks Online sync) at a published price: $740/mo with 20 users, +$39 per extra user.</t>
  </si>
  <si>
    <t xml:space="preserve">Vendor</t>
  </si>
  <si>
    <t xml:space="preserve">Plan</t>
  </si>
  <si>
    <t xml:space="preserve">Pricing basis</t>
  </si>
  <si>
    <t xml:space="preserve">Base $/mo</t>
  </si>
  <si>
    <t xml:space="preserve">Users incl.</t>
  </si>
  <si>
    <t xml:space="preserve">$/extra user</t>
  </si>
  <si>
    <t xml:space="preserve">Max users</t>
  </si>
  <si>
    <t xml:space="preserve">Fits your users?</t>
  </si>
  <si>
    <t xml:space="preserve">Monthly cost</t>
  </si>
  <si>
    <t xml:space="preserve">Annual cost (your billing)</t>
  </si>
  <si>
    <t xml:space="preserve">Monthly billing?</t>
  </si>
  <si>
    <t xml:space="preserve">Approvals included?</t>
  </si>
  <si>
    <t xml:space="preserve">QBO sync included?</t>
  </si>
  <si>
    <t xml:space="preserve">3-way match?</t>
  </si>
  <si>
    <t xml:space="preserve">Meets your must-haves?</t>
  </si>
  <si>
    <t xml:space="preserve">Caveats (read these)</t>
  </si>
  <si>
    <t xml:space="preserve">Price source</t>
  </si>
  <si>
    <t xml:space="preserve">As of</t>
  </si>
  <si>
    <t xml:space="preserve">helper</t>
  </si>
  <si>
    <t xml:space="preserve">Regular</t>
  </si>
  <si>
    <t xml:space="preserve">Platform + users</t>
  </si>
  <si>
    <t xml:space="preserve">No</t>
  </si>
  <si>
    <t xml:space="preserve">Approval workflows, QBO sync, AI document scanning, RFQs, inventory and AI assistant are Advanced-only. Disclosure: Foxpedite makes this calculator.</t>
  </si>
  <si>
    <t xml:space="preserve">https://www.foxpedite.com/pricing</t>
  </si>
  <si>
    <t xml:space="preserve">as of Oct 2026 (checked Oct 18, 2026)</t>
  </si>
  <si>
    <t xml:space="preserve">Advanced</t>
  </si>
  <si>
    <t xml:space="preserve">Includes approval workflows + QuickBooks Online sync. Over 40 users → Enterprise (quote). Disclosure: Foxpedite makes this calculator.</t>
  </si>
  <si>
    <t xml:space="preserve">Precoro</t>
  </si>
  <si>
    <t xml:space="preserve">Core</t>
  </si>
  <si>
    <t xml:space="preserve">Starting price, annual</t>
  </si>
  <si>
    <t xml:space="preserve">Tier (unpublished)</t>
  </si>
  <si>
    <t xml:space="preserve">No (annual only)</t>
  </si>
  <si>
    <t xml:space="preserve">'Starts at' price, billed annually. Users are 'tier-based' and the tier sizes aren't published, so cost at your headcount may be higher. Budgets not clearly listed for Core.</t>
  </si>
  <si>
    <t xml:space="preserve">https://precoro.com/pricing</t>
  </si>
  <si>
    <t xml:space="preserve">Automation</t>
  </si>
  <si>
    <t xml:space="preserve">'Starts at' price, billed annually; tier-based users not published. Adds real-time budgets, AI document processing, RFPs, inventory.</t>
  </si>
  <si>
    <t xml:space="preserve">Spendwise</t>
  </si>
  <si>
    <t xml:space="preserve">Basic</t>
  </si>
  <si>
    <t xml:space="preserve">Per user</t>
  </si>
  <si>
    <t xml:space="preserve">Not stated</t>
  </si>
  <si>
    <t xml:space="preserve">Up to 5 users and 10 transactions/month. Approvals and budgets not listed.</t>
  </si>
  <si>
    <t xml:space="preserve">https://www.spendwise.com/pricing</t>
  </si>
  <si>
    <t xml:space="preserve">Pro</t>
  </si>
  <si>
    <t xml:space="preserve">Add-on (price not published)</t>
  </si>
  <si>
    <t xml:space="preserve">Not listed</t>
  </si>
  <si>
    <t xml:space="preserve">5-user minimum, up to 50. Accounting integrations are a paid add-on with no published price, so a QBO-connected setup costs more than shown.</t>
  </si>
  <si>
    <t xml:space="preserve">Tradogram</t>
  </si>
  <si>
    <t xml:space="preserve">Essentials</t>
  </si>
  <si>
    <t xml:space="preserve">Platform; extra-user fee unpublished</t>
  </si>
  <si>
    <t xml:space="preserve">Unpublished</t>
  </si>
  <si>
    <t xml:space="preserve">Add-on (multi-level)</t>
  </si>
  <si>
    <t xml:space="preserve">Invoice matching (type not stated)</t>
  </si>
  <si>
    <t xml:space="preserve">From 1 user; 'additional user fee applies' but the fee isn't published, so cost above 1 user is unknown. Annual $950.40/yr (20% off). Budgets, receiving, custom approval routing are add-ons. Unpublished extra-user fee: cost shown is the 1-user base only.</t>
  </si>
  <si>
    <t xml:space="preserve">https://www.tradogram.com/pricing</t>
  </si>
  <si>
    <t xml:space="preserve">Quote-only (no public price - can't be calculated)</t>
  </si>
  <si>
    <t xml:space="preserve">Pricing</t>
  </si>
  <si>
    <t xml:space="preserve">Annual cost</t>
  </si>
  <si>
    <t xml:space="preserve">What the vendor publishes</t>
  </si>
  <si>
    <t xml:space="preserve">Source</t>
  </si>
  <si>
    <t xml:space="preserve">Procurify</t>
  </si>
  <si>
    <t xml:space="preserve">All plans</t>
  </si>
  <si>
    <t xml:space="preserve">QUOTE-ONLY</t>
  </si>
  <si>
    <t xml:space="preserve">Quote only</t>
  </si>
  <si>
    <t xml:space="preserve">Quote only - 'pricing is modular, not flat-rate'; priced by Pro users, Basic users unlimited.</t>
  </si>
  <si>
    <t xml:space="preserve">https://www.procurify.com/pricing/</t>
  </si>
  <si>
    <t xml:space="preserve">Order.co</t>
  </si>
  <si>
    <t xml:space="preserve">Standard package</t>
  </si>
  <si>
    <t xml:space="preserve">Quote only - 'Dependent upon locations &amp; usage' (G2 listing; no free plan or trial listed).</t>
  </si>
  <si>
    <t xml:space="preserve">https://www.g2.com/products/order-co/pricing</t>
  </si>
  <si>
    <t xml:space="preserve">Zip</t>
  </si>
  <si>
    <t xml:space="preserve">Quote only - demo / contact sales; no public pricing.</t>
  </si>
  <si>
    <t xml:space="preserve">https://zip.com/</t>
  </si>
  <si>
    <t xml:space="preserve">Ramp</t>
  </si>
  <si>
    <t xml:space="preserve">Procurement add-on</t>
  </si>
  <si>
    <t xml:space="preserve">Quote only - Procurement is an add-on to Plus ($15/user/mo + platform fee) or Enterprise; add-on price not published.</t>
  </si>
  <si>
    <t xml:space="preserve">https://ramp.com/pricing</t>
  </si>
  <si>
    <t xml:space="preserve">Stop doing this by hand</t>
  </si>
  <si>
    <t xml:space="preserve">Disclosure: we make Foxpedite. If you need approval workflows and QuickBooks Online sync, compare Foxpedite Advanced ($740/mo, 20 users incl., monthly billing) with what the other vendors quote you at your headcount. The 14-day trial includes every Advanced feature, no card.</t>
  </si>
  <si>
    <t xml:space="preserve">Try it free for 14 days: foxpedite.com/register →  (all Advanced features, no credit card)</t>
  </si>
  <si>
    <t xml:space="preserve">foxpedite.com - Free template. Example data is illustrative.</t>
  </si>
  <si>
    <t xml:space="preserve">Published monthly cost by number of users</t>
  </si>
  <si>
    <t xml:space="preserve">Monthly billing, list price. 'n/a' = plan's user limit exceeded; 'start' = starting price, tier unpublished.</t>
  </si>
  <si>
    <t xml:space="preserve">Users</t>
  </si>
  <si>
    <t xml:space="preserve">Foxpedite Regular</t>
  </si>
  <si>
    <t xml:space="preserve">Foxpedite Advanced</t>
  </si>
  <si>
    <t xml:space="preserve">Precoro Core (annual, start)</t>
  </si>
  <si>
    <t xml:space="preserve">Precoro Automation (annual, start)</t>
  </si>
  <si>
    <t xml:space="preserve">Spendwise Pro</t>
  </si>
  <si>
    <t xml:space="preserve">Tradogram Essentials (1 user; extra-user fee unpublished)</t>
  </si>
  <si>
    <t xml:space="preserve">Approvals + QBO included at list price</t>
  </si>
  <si>
    <t xml:space="preserve">Foxpedite Advanced, Precoro Core/Automation</t>
  </si>
  <si>
    <t xml:space="preserve">Like-for-like note: with approvals + QBO sync required, the published options are Foxpedite Advanced ($740/mo, monthly billing) and Precoro Core ($499/mo starting, annual billing, user tier unpublished). At list price Precoro Core's starting price is lower; ask Precoro for the price at your user count. Spendwise Pro and Tradogram sell accounting integrations as add-ons with no published price.</t>
  </si>
  <si>
    <t xml:space="preserve">Sources: https://www.foxpedite.com/pricing · https://precoro.com/pricing · https://www.spendwise.com/pricing · https://www.tradogram.com/pricing - as of Oct 2026 (checked Oct 18, 2026)</t>
  </si>
  <si>
    <t xml:space="preserve">Disclosure: Foxpedite makes this calculator. Try the Advanced plan's approvals and QuickBooks sync free for 14 days, no card.</t>
  </si>
  <si>
    <t xml:space="preserve">Sources &amp; method</t>
  </si>
  <si>
    <t xml:space="preserve">Every price is the vendor's public list price on the date shown.</t>
  </si>
  <si>
    <t xml:space="preserve">What was taken from the page</t>
  </si>
  <si>
    <t xml:space="preserve">URL</t>
  </si>
  <si>
    <t xml:space="preserve">Regular $390/mo, 10 users incl., up to 20; Advanced $740/mo, 20 incl., up to 40; +$39/user/mo; annual 10% off; 14-day trial with all Advanced features, no card. Approvals, QBO sync, AI document scanning, RFQs/vendor grading, inventory, AI assistant, API: Advanced only.</t>
  </si>
  <si>
    <t xml:space="preserve">Core 'starts at $499/month billed annually'; Automation 'starts at $999/month billed annually'; users 'tier-based' (sizes not shown); Core lists automated approvals, QuickBooks Online/Xero, 2- and 3-way match; no trial mentioned.</t>
  </si>
  <si>
    <t xml:space="preserve">Basic $9/user/mo, up to 5 users, 10 transactions/mo; Pro $19/user/mo, 5-user min, up to 50, approval limits &amp; workflows, budgets; accounting integrations = paid add-on; Enterprise contact us.</t>
  </si>
  <si>
    <t xml:space="preserve">Essentials $99/month or $950.40/year (save 20%), 1+ users, 'additional user fee applies' (amount not shown); multi-level approvals, budgets, ERP/accounting integrations are add-ons; Premium/Scale custom quote.</t>
  </si>
  <si>
    <t xml:space="preserve">No published prices; modular, quote-based.</t>
  </si>
  <si>
    <t xml:space="preserve">No published prices; 'Dependent upon locations &amp; usage' (G2 pricing page; G2 data last updated Oct 9, 2024). order.co/pricing could not be fetched.</t>
  </si>
  <si>
    <t xml:space="preserve">No public pricing; demo / contact sales (ziphq.com redirects to zip.com).</t>
  </si>
  <si>
    <t xml:space="preserve">Free $0; Plus $15/user/mo + platform fee; Procurement = add-on to Plus or Enterprise with no published price.</t>
  </si>
  <si>
    <t xml:space="preserve">Prices change. Re-check each vendor's page before deciding. Feature lists are as shown on each pricing page; a feature 'not listed' may exist on a higher tier or as an add-on.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</si>
</sst>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\$#,##0.00"/>
    <numFmt numFmtId="167" formatCode="\$#,##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4F46E5"/>
      <name val="Inter"/>
      <family val="0"/>
      <charset val="1"/>
    </font>
    <font>
      <b val="true"/>
      <sz val="18"/>
      <color rgb="FF111827"/>
      <name val="Inter"/>
      <family val="0"/>
      <charset val="1"/>
    </font>
    <font>
      <sz val="10"/>
      <color rgb="FF374151"/>
      <name val="Inter"/>
      <family val="0"/>
      <charset val="1"/>
    </font>
    <font>
      <b val="true"/>
      <sz val="13"/>
      <color rgb="FFFFFFFF"/>
      <name val="Inter"/>
      <family val="0"/>
      <charset val="1"/>
    </font>
    <font>
      <i val="true"/>
      <sz val="9.5"/>
      <color rgb="FF374151"/>
      <name val="Inter"/>
      <family val="0"/>
      <charset val="1"/>
    </font>
    <font>
      <sz val="10"/>
      <color rgb="FF111827"/>
      <name val="Inter"/>
      <family val="0"/>
      <charset val="1"/>
    </font>
    <font>
      <b val="true"/>
      <u val="single"/>
      <sz val="11"/>
      <color rgb="FF4F46E5"/>
      <name val="Inter"/>
      <family val="0"/>
      <charset val="1"/>
    </font>
    <font>
      <sz val="8"/>
      <color rgb="FF4B5563"/>
      <name val="Inter"/>
      <family val="0"/>
      <charset val="1"/>
    </font>
    <font>
      <b val="true"/>
      <sz val="10"/>
      <color rgb="FF111827"/>
      <name val="Inter"/>
      <family val="0"/>
      <charset val="1"/>
    </font>
    <font>
      <b val="true"/>
      <sz val="12"/>
      <color rgb="FF111827"/>
      <name val="Inter"/>
      <family val="0"/>
      <charset val="1"/>
    </font>
    <font>
      <sz val="8"/>
      <color rgb="FF6B7280"/>
      <name val="Inter"/>
      <family val="0"/>
      <charset val="1"/>
    </font>
    <font>
      <b val="true"/>
      <sz val="11"/>
      <color rgb="FF4F46E5"/>
      <name val="Inter"/>
      <family val="0"/>
      <charset val="1"/>
    </font>
    <font>
      <i val="true"/>
      <sz val="9.5"/>
      <color rgb="FF4F46E5"/>
      <name val="Inter"/>
      <family val="0"/>
      <charset val="1"/>
    </font>
    <font>
      <b val="true"/>
      <sz val="11"/>
      <color rgb="FFFFFFFF"/>
      <name val="Inter"/>
      <family val="0"/>
      <charset val="1"/>
    </font>
    <font>
      <u val="single"/>
      <sz val="9"/>
      <color rgb="FF4F46E5"/>
      <name val="Inter"/>
      <family val="0"/>
      <charset val="1"/>
    </font>
    <font>
      <b val="true"/>
      <sz val="12"/>
      <color rgb="FFFFFFFF"/>
      <name val="Inter"/>
      <family val="0"/>
      <charset val="1"/>
    </font>
    <font>
      <sz val="10"/>
      <color rgb="FFFFFFFF"/>
      <name val="Inter"/>
      <family val="0"/>
      <charset val="1"/>
    </font>
    <font>
      <b val="true"/>
      <u val="single"/>
      <sz val="10"/>
      <color rgb="FFFFFFFF"/>
      <name val="Inter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F46E5"/>
        <bgColor rgb="FF4B5563"/>
      </patternFill>
    </fill>
    <fill>
      <patternFill patternType="solid">
        <fgColor rgb="FFEEF2FF"/>
        <bgColor rgb="FFE5E7EB"/>
      </patternFill>
    </fill>
    <fill>
      <patternFill patternType="solid">
        <fgColor rgb="FFFEF3C7"/>
        <bgColor rgb="FFE5E7EB"/>
      </patternFill>
    </fill>
    <fill>
      <patternFill patternType="solid">
        <fgColor rgb="FFF59E0B"/>
        <bgColor rgb="FFFFCC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>
        <color rgb="FF4F46E5"/>
      </left>
      <right style="medium">
        <color rgb="FF4F46E5"/>
      </right>
      <top style="medium">
        <color rgb="FF4F46E5"/>
      </top>
      <bottom/>
      <diagonal/>
    </border>
    <border diagonalUp="false" diagonalDown="false">
      <left style="medium">
        <color rgb="FF4F46E5"/>
      </left>
      <right style="medium">
        <color rgb="FF4F46E5"/>
      </right>
      <top/>
      <bottom/>
      <diagonal/>
    </border>
    <border diagonalUp="false" diagonalDown="false">
      <left style="medium">
        <color rgb="FF4F46E5"/>
      </left>
      <right style="medium">
        <color rgb="FF4F46E5"/>
      </right>
      <top/>
      <bottom style="medium">
        <color rgb="FF4F46E5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3" borderId="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5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1FAE5"/>
        </patternFill>
      </fill>
    </dxf>
    <dxf>
      <fill>
        <patternFill>
          <bgColor rgb="FFFDE68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3C7"/>
      <rgbColor rgb="FFEEF2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D1FAE5"/>
      <rgbColor rgb="FFFDE68A"/>
      <rgbColor rgb="FF99CCFF"/>
      <rgbColor rgb="FFFF99CC"/>
      <rgbColor rgb="FFCC99FF"/>
      <rgbColor rgb="FFFFCC99"/>
      <rgbColor rgb="FF4F46E5"/>
      <rgbColor rgb="FF33CCCC"/>
      <rgbColor rgb="FF99CC00"/>
      <rgbColor rgb="FFFFCC00"/>
      <rgbColor rgb="FFF59E0B"/>
      <rgbColor rgb="FFFF6600"/>
      <rgbColor rgb="FF6B7280"/>
      <rgbColor rgb="FF969696"/>
      <rgbColor rgb="FF003366"/>
      <rgbColor rgb="FF339966"/>
      <rgbColor rgb="FF111827"/>
      <rgbColor rgb="FF333300"/>
      <rgbColor rgb="FF993300"/>
      <rgbColor rgb="FF993366"/>
      <rgbColor rgb="FF4B5563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437760</xdr:colOff>
      <xdr:row>1</xdr:row>
      <xdr:rowOff>190080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437760</xdr:colOff>
      <xdr:row>1</xdr:row>
      <xdr:rowOff>190080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437760</xdr:colOff>
      <xdr:row>1</xdr:row>
      <xdr:rowOff>190080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www.foxpedite.com/register?utm_source=website&amp;utm_medium=organic&amp;utm_campaign=fx-202701-what-procurement-softwar&amp;utm_content=foxpedite-com-templates-template-lead-magnet-w11-w11-lm" TargetMode="External"/><Relationship Id="rId3" Type="http://schemas.openxmlformats.org/officeDocument/2006/relationships/hyperlink" Target="https://www.foxpedite.com/pricing" TargetMode="External"/><Relationship Id="rId4" Type="http://schemas.openxmlformats.org/officeDocument/2006/relationships/hyperlink" Target="https://www.foxpedite.com/pricing" TargetMode="External"/><Relationship Id="rId5" Type="http://schemas.openxmlformats.org/officeDocument/2006/relationships/hyperlink" Target="https://precoro.com/pricing" TargetMode="External"/><Relationship Id="rId6" Type="http://schemas.openxmlformats.org/officeDocument/2006/relationships/hyperlink" Target="https://precoro.com/pricing" TargetMode="External"/><Relationship Id="rId7" Type="http://schemas.openxmlformats.org/officeDocument/2006/relationships/hyperlink" Target="https://www.spendwise.com/pricing" TargetMode="External"/><Relationship Id="rId8" Type="http://schemas.openxmlformats.org/officeDocument/2006/relationships/hyperlink" Target="https://www.spendwise.com/pricing" TargetMode="External"/><Relationship Id="rId9" Type="http://schemas.openxmlformats.org/officeDocument/2006/relationships/hyperlink" Target="https://www.tradogram.com/pricing" TargetMode="External"/><Relationship Id="rId10" Type="http://schemas.openxmlformats.org/officeDocument/2006/relationships/hyperlink" Target="https://www.procurify.com/pricing/" TargetMode="External"/><Relationship Id="rId11" Type="http://schemas.openxmlformats.org/officeDocument/2006/relationships/hyperlink" Target="https://www.g2.com/products/order-co/pricing" TargetMode="External"/><Relationship Id="rId12" Type="http://schemas.openxmlformats.org/officeDocument/2006/relationships/hyperlink" Target="https://zip.com/" TargetMode="External"/><Relationship Id="rId13" Type="http://schemas.openxmlformats.org/officeDocument/2006/relationships/hyperlink" Target="https://ramp.com/pricing" TargetMode="External"/><Relationship Id="rId14" Type="http://schemas.openxmlformats.org/officeDocument/2006/relationships/hyperlink" Target="https://www.foxpedite.com/register?utm_source=website&amp;utm_medium=organic&amp;utm_campaign=fx-202701-what-procurement-softwar&amp;utm_content=foxpedite-com-templates-template-lead-magnet-w11-w11-lm" TargetMode="External"/><Relationship Id="rId15" Type="http://schemas.openxmlformats.org/officeDocument/2006/relationships/drawing" Target="../drawings/drawing1.xml"/><Relationship Id="rId16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foxpedite.com/register?utm_source=website&amp;utm_medium=organic&amp;utm_campaign=fx-202701-what-procurement-softwar&amp;utm_content=foxpedite-com-templates-template-lead-magnet-w11-w11-lm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foxpedite.com/pricing" TargetMode="External"/><Relationship Id="rId2" Type="http://schemas.openxmlformats.org/officeDocument/2006/relationships/hyperlink" Target="https://precoro.com/pricing" TargetMode="External"/><Relationship Id="rId3" Type="http://schemas.openxmlformats.org/officeDocument/2006/relationships/hyperlink" Target="https://www.spendwise.com/pricing" TargetMode="External"/><Relationship Id="rId4" Type="http://schemas.openxmlformats.org/officeDocument/2006/relationships/hyperlink" Target="https://www.tradogram.com/pricing" TargetMode="External"/><Relationship Id="rId5" Type="http://schemas.openxmlformats.org/officeDocument/2006/relationships/hyperlink" Target="https://www.procurify.com/pricing/" TargetMode="External"/><Relationship Id="rId6" Type="http://schemas.openxmlformats.org/officeDocument/2006/relationships/hyperlink" Target="https://www.g2.com/products/order-co/pricing" TargetMode="External"/><Relationship Id="rId7" Type="http://schemas.openxmlformats.org/officeDocument/2006/relationships/hyperlink" Target="https://zip.com/" TargetMode="External"/><Relationship Id="rId8" Type="http://schemas.openxmlformats.org/officeDocument/2006/relationships/hyperlink" Target="https://ramp.com/pricing" TargetMode="External"/><Relationship Id="rId9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42"/>
  <sheetViews>
    <sheetView showFormulas="false" showGridLines="false" showRowColHeaders="true" showZeros="true" rightToLeft="false" tabSelected="true" showOutlineSymbols="true" defaultGridColor="true" view="normal" topLeftCell="A22" colorId="64" zoomScale="100" zoomScaleNormal="100" zoomScalePageLayoutView="100" workbookViewId="0">
      <pane xSplit="2" ySplit="0" topLeftCell="C22" activePane="topRight" state="frozen"/>
      <selection pane="topLeft" activeCell="A22" activeCellId="0" sqref="A22"/>
      <selection pane="top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7" min="4" style="0" width="9"/>
    <col collapsed="false" customWidth="true" hidden="false" outlineLevel="0" max="9" min="8" style="0" width="15"/>
    <col collapsed="false" customWidth="true" hidden="false" outlineLevel="0" max="10" min="10" style="0" width="16"/>
    <col collapsed="false" customWidth="true" hidden="false" outlineLevel="0" max="11" min="11" style="0" width="14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5" min="14" style="0" width="16"/>
    <col collapsed="false" customWidth="true" hidden="false" outlineLevel="0" max="16" min="16" style="0" width="60"/>
    <col collapsed="false" customWidth="true" hidden="false" outlineLevel="0" max="17" min="17" style="0" width="34"/>
    <col collapsed="false" customWidth="true" hidden="false" outlineLevel="0" max="18" min="18" style="0" width="22"/>
    <col collapsed="false" customWidth="true" hidden="true" outlineLevel="0" max="19" min="19" style="0" width="13"/>
  </cols>
  <sheetData>
    <row r="1" customFormat="false" ht="19.5" hidden="false" customHeight="true" outlineLevel="0" collapsed="false">
      <c r="B1" s="1" t="s">
        <v>0</v>
      </c>
    </row>
    <row r="2" customFormat="false" ht="19.5" hidden="false" customHeight="true" outlineLevel="0" collapsed="false">
      <c r="B2" s="2" t="s">
        <v>1</v>
      </c>
    </row>
    <row r="3" customFormat="false" ht="15" hidden="false" customHeight="false" outlineLevel="0" collapsed="false">
      <c r="B3" s="3" t="s">
        <v>2</v>
      </c>
    </row>
    <row r="4" customFormat="false" ht="3.7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customFormat="false" ht="24" hidden="false" customHeight="true" outlineLevel="0" collapsed="false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customFormat="false" ht="15.75" hidden="false" customHeight="true" outlineLevel="0" collapsed="false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customFormat="false" ht="18" hidden="false" customHeight="true" outlineLevel="0" collapsed="false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customFormat="false" ht="18" hidden="false" customHeight="true" outlineLevel="0" collapsed="false">
      <c r="A8" s="7" t="s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customFormat="false" ht="18" hidden="false" customHeight="true" outlineLevel="0" collapsed="false">
      <c r="A9" s="7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customFormat="false" ht="18" hidden="false" customHeight="true" outlineLevel="0" collapsed="false">
      <c r="A10" s="7" t="s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customFormat="false" ht="19.5" hidden="false" customHeight="true" outlineLevel="0" collapsed="false">
      <c r="A11" s="8" t="s">
        <v>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customFormat="false" ht="14.25" hidden="false" customHeight="true" outlineLevel="0" collapsed="false">
      <c r="A12" s="9" t="s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5" customFormat="false" ht="16.4" hidden="false" customHeight="false" outlineLevel="0" collapsed="false">
      <c r="A15" s="10" t="s">
        <v>11</v>
      </c>
      <c r="B15" s="10"/>
      <c r="C15" s="10"/>
      <c r="D15" s="10"/>
      <c r="E15" s="10"/>
      <c r="F15" s="10"/>
      <c r="G15" s="11" t="n">
        <v>25</v>
      </c>
      <c r="I15" s="12" t="s">
        <v>12</v>
      </c>
      <c r="J15" s="13" t="s">
        <v>13</v>
      </c>
      <c r="K15" s="13"/>
      <c r="L15" s="13"/>
      <c r="M15" s="13"/>
      <c r="N15" s="13"/>
      <c r="O15" s="13"/>
      <c r="P15" s="13"/>
      <c r="Q15" s="14" t="str">
        <f aca="false">IF(COUNT($S$22:$S$28)=0,"None at public price",INDEX($A$22:$A$28,MATCH(R15,$S$22:$S$28,0))&amp;" "&amp;INDEX($B$22:$B$28,MATCH(R15,$S$22:$S$28,0)))</f>
        <v>Precoro Core</v>
      </c>
      <c r="R15" s="15" t="n">
        <f aca="false">IF(COUNT($S$22:$S$28)=0," - ",MIN($S$22:$S$28))</f>
        <v>499</v>
      </c>
    </row>
    <row r="16" customFormat="false" ht="16.4" hidden="false" customHeight="true" outlineLevel="0" collapsed="false">
      <c r="A16" s="10" t="s">
        <v>14</v>
      </c>
      <c r="B16" s="10"/>
      <c r="C16" s="10"/>
      <c r="D16" s="10"/>
      <c r="E16" s="10"/>
      <c r="F16" s="10"/>
      <c r="G16" s="16" t="s">
        <v>15</v>
      </c>
      <c r="H16" s="16"/>
      <c r="J16" s="17" t="s">
        <v>16</v>
      </c>
      <c r="K16" s="17"/>
      <c r="L16" s="17"/>
      <c r="M16" s="17"/>
      <c r="N16" s="17"/>
      <c r="O16" s="17"/>
      <c r="P16" s="17"/>
    </row>
    <row r="17" customFormat="false" ht="16.4" hidden="false" customHeight="true" outlineLevel="0" collapsed="false">
      <c r="A17" s="10" t="s">
        <v>17</v>
      </c>
      <c r="B17" s="10"/>
      <c r="C17" s="10"/>
      <c r="D17" s="10"/>
      <c r="E17" s="10"/>
      <c r="F17" s="10"/>
      <c r="G17" s="16" t="s">
        <v>18</v>
      </c>
      <c r="H17" s="16"/>
      <c r="J17" s="17"/>
      <c r="K17" s="17"/>
      <c r="L17" s="17"/>
      <c r="M17" s="17"/>
      <c r="N17" s="17"/>
      <c r="O17" s="17"/>
      <c r="P17" s="17"/>
    </row>
    <row r="18" customFormat="false" ht="16.4" hidden="false" customHeight="true" outlineLevel="0" collapsed="false">
      <c r="A18" s="10" t="s">
        <v>19</v>
      </c>
      <c r="B18" s="10"/>
      <c r="C18" s="10"/>
      <c r="D18" s="10"/>
      <c r="E18" s="10"/>
      <c r="F18" s="10"/>
      <c r="G18" s="16" t="s">
        <v>18</v>
      </c>
      <c r="H18" s="16"/>
    </row>
    <row r="19" customFormat="false" ht="19.5" hidden="false" customHeight="true" outlineLevel="0" collapsed="false">
      <c r="A19" s="18" t="s">
        <v>20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1" customFormat="false" ht="31.5" hidden="false" customHeight="true" outlineLevel="0" collapsed="false">
      <c r="A21" s="19" t="s">
        <v>21</v>
      </c>
      <c r="B21" s="19" t="s">
        <v>22</v>
      </c>
      <c r="C21" s="19" t="s">
        <v>23</v>
      </c>
      <c r="D21" s="19" t="s">
        <v>24</v>
      </c>
      <c r="E21" s="19" t="s">
        <v>25</v>
      </c>
      <c r="F21" s="19" t="s">
        <v>26</v>
      </c>
      <c r="G21" s="19" t="s">
        <v>27</v>
      </c>
      <c r="H21" s="19" t="s">
        <v>28</v>
      </c>
      <c r="I21" s="19" t="s">
        <v>29</v>
      </c>
      <c r="J21" s="19" t="s">
        <v>30</v>
      </c>
      <c r="K21" s="19" t="s">
        <v>31</v>
      </c>
      <c r="L21" s="19" t="s">
        <v>32</v>
      </c>
      <c r="M21" s="19" t="s">
        <v>33</v>
      </c>
      <c r="N21" s="19" t="s">
        <v>34</v>
      </c>
      <c r="O21" s="19" t="s">
        <v>35</v>
      </c>
      <c r="P21" s="19" t="s">
        <v>36</v>
      </c>
      <c r="Q21" s="19" t="s">
        <v>37</v>
      </c>
      <c r="R21" s="19" t="s">
        <v>38</v>
      </c>
      <c r="S21" s="12" t="s">
        <v>39</v>
      </c>
    </row>
    <row r="22" customFormat="false" ht="57.75" hidden="false" customHeight="true" outlineLevel="0" collapsed="false">
      <c r="A22" s="20" t="s">
        <v>0</v>
      </c>
      <c r="B22" s="21" t="s">
        <v>40</v>
      </c>
      <c r="C22" s="21" t="s">
        <v>41</v>
      </c>
      <c r="D22" s="22" t="n">
        <v>390</v>
      </c>
      <c r="E22" s="21" t="n">
        <v>10</v>
      </c>
      <c r="F22" s="22" t="n">
        <v>39</v>
      </c>
      <c r="G22" s="21" t="n">
        <v>20</v>
      </c>
      <c r="H22" s="21" t="str">
        <f aca="false">IF(ISNUMBER(G22),IF(AND($G$15&gt;=1,$G$15&lt;=G22),"Yes","No - max "&amp;G22),"Unknown (tiers unpublished)")</f>
        <v>No - max 20</v>
      </c>
      <c r="I22" s="23" t="str">
        <f aca="false">IF(LEFT(H22,2)="No","n/a",D22+MAX(0,$G$15-E22)*F22)</f>
        <v>n/a</v>
      </c>
      <c r="J22" s="23" t="str">
        <f aca="false">IF(I22="n/a","n/a",IF($G$16="Annual",I22*12*0.9,I22*12))</f>
        <v>n/a</v>
      </c>
      <c r="K22" s="21" t="s">
        <v>18</v>
      </c>
      <c r="L22" s="21" t="s">
        <v>42</v>
      </c>
      <c r="M22" s="21" t="s">
        <v>42</v>
      </c>
      <c r="N22" s="21" t="s">
        <v>18</v>
      </c>
      <c r="O22" s="21" t="str">
        <f aca="false">IF(LEFT(H22,2)="No","No - user limit",IF(AND(OR($G$17="No",L22="Yes"),OR($G$18="No",M22="Yes")),IF(LEFT(H22,7)="Unknown","Yes* (check user tier)","Yes"),"No - missing "&amp;IF(AND($G$17="Yes",L22&lt;&gt;"Yes"),"approvals ","")&amp;IF(AND($G$18="Yes",M22&lt;&gt;"Yes"),"QBO sync","")))</f>
        <v>No - user limit</v>
      </c>
      <c r="P22" s="21" t="s">
        <v>43</v>
      </c>
      <c r="Q22" s="24" t="s">
        <v>44</v>
      </c>
      <c r="R22" s="25" t="s">
        <v>45</v>
      </c>
      <c r="S22" s="12" t="str">
        <f aca="false">IF(AND(LEFT(O22,3)="Yes",ISNUMBER(I22)),I22,"")</f>
        <v/>
      </c>
    </row>
    <row r="23" customFormat="false" ht="57.75" hidden="false" customHeight="true" outlineLevel="0" collapsed="false">
      <c r="A23" s="20" t="s">
        <v>0</v>
      </c>
      <c r="B23" s="21" t="s">
        <v>46</v>
      </c>
      <c r="C23" s="21" t="s">
        <v>41</v>
      </c>
      <c r="D23" s="22" t="n">
        <v>740</v>
      </c>
      <c r="E23" s="21" t="n">
        <v>20</v>
      </c>
      <c r="F23" s="22" t="n">
        <v>39</v>
      </c>
      <c r="G23" s="21" t="n">
        <v>40</v>
      </c>
      <c r="H23" s="21" t="str">
        <f aca="false">IF(ISNUMBER(G23),IF(AND($G$15&gt;=1,$G$15&lt;=G23),"Yes","No - max "&amp;G23),"Unknown (tiers unpublished)")</f>
        <v>Yes</v>
      </c>
      <c r="I23" s="23" t="n">
        <f aca="false">IF(LEFT(H23,2)="No","n/a",D23+MAX(0,$G$15-E23)*F23)</f>
        <v>935</v>
      </c>
      <c r="J23" s="23" t="n">
        <f aca="false">IF(I23="n/a","n/a",IF($G$16="Annual",I23*12*0.9,I23*12))</f>
        <v>11220</v>
      </c>
      <c r="K23" s="21" t="s">
        <v>18</v>
      </c>
      <c r="L23" s="21" t="s">
        <v>18</v>
      </c>
      <c r="M23" s="21" t="s">
        <v>18</v>
      </c>
      <c r="N23" s="21" t="s">
        <v>18</v>
      </c>
      <c r="O23" s="21" t="str">
        <f aca="false">IF(LEFT(H23,2)="No","No - user limit",IF(AND(OR($G$17="No",L23="Yes"),OR($G$18="No",M23="Yes")),IF(LEFT(H23,7)="Unknown","Yes* (check user tier)","Yes"),"No - missing "&amp;IF(AND($G$17="Yes",L23&lt;&gt;"Yes"),"approvals ","")&amp;IF(AND($G$18="Yes",M23&lt;&gt;"Yes"),"QBO sync","")))</f>
        <v>Yes</v>
      </c>
      <c r="P23" s="21" t="s">
        <v>47</v>
      </c>
      <c r="Q23" s="24" t="s">
        <v>44</v>
      </c>
      <c r="R23" s="25" t="s">
        <v>45</v>
      </c>
      <c r="S23" s="26" t="n">
        <f aca="false">IF(AND(LEFT(O23,3)="Yes",ISNUMBER(I23)),I23,"")</f>
        <v>935</v>
      </c>
    </row>
    <row r="24" customFormat="false" ht="57.75" hidden="false" customHeight="true" outlineLevel="0" collapsed="false">
      <c r="A24" s="20" t="s">
        <v>48</v>
      </c>
      <c r="B24" s="21" t="s">
        <v>49</v>
      </c>
      <c r="C24" s="21" t="s">
        <v>50</v>
      </c>
      <c r="D24" s="22" t="n">
        <v>499</v>
      </c>
      <c r="E24" s="21" t="s">
        <v>51</v>
      </c>
      <c r="F24" s="22" t="n">
        <v>0</v>
      </c>
      <c r="G24" s="21" t="s">
        <v>51</v>
      </c>
      <c r="H24" s="21" t="str">
        <f aca="false">IF(ISNUMBER(G24),IF(AND($G$15&gt;=1,$G$15&lt;=G24),"Yes","No - max "&amp;G24),"Unknown (tiers unpublished)")</f>
        <v>Unknown (tiers unpublished)</v>
      </c>
      <c r="I24" s="23" t="n">
        <f aca="false">IF(LEFT(H24,2)="No","n/a",D24)</f>
        <v>499</v>
      </c>
      <c r="J24" s="23" t="n">
        <f aca="false">IF(I24="n/a","n/a",I24*12)</f>
        <v>5988</v>
      </c>
      <c r="K24" s="21" t="s">
        <v>52</v>
      </c>
      <c r="L24" s="21" t="s">
        <v>18</v>
      </c>
      <c r="M24" s="21" t="s">
        <v>18</v>
      </c>
      <c r="N24" s="21" t="s">
        <v>18</v>
      </c>
      <c r="O24" s="21" t="str">
        <f aca="false">IF(LEFT(H24,2)="No","No - user limit",IF(AND(OR($G$17="No",L24="Yes"),OR($G$18="No",M24="Yes")),IF(LEFT(H24,7)="Unknown","Yes* (check user tier)","Yes"),"No - missing "&amp;IF(AND($G$17="Yes",L24&lt;&gt;"Yes"),"approvals ","")&amp;IF(AND($G$18="Yes",M24&lt;&gt;"Yes"),"QBO sync","")))</f>
        <v>Yes* (check user tier)</v>
      </c>
      <c r="P24" s="21" t="s">
        <v>53</v>
      </c>
      <c r="Q24" s="24" t="s">
        <v>54</v>
      </c>
      <c r="R24" s="25" t="s">
        <v>45</v>
      </c>
      <c r="S24" s="26" t="n">
        <f aca="false">IF(AND(LEFT(O24,3)="Yes",ISNUMBER(I24)),I24,"")</f>
        <v>499</v>
      </c>
    </row>
    <row r="25" customFormat="false" ht="57.75" hidden="false" customHeight="true" outlineLevel="0" collapsed="false">
      <c r="A25" s="20" t="s">
        <v>48</v>
      </c>
      <c r="B25" s="21" t="s">
        <v>55</v>
      </c>
      <c r="C25" s="21" t="s">
        <v>50</v>
      </c>
      <c r="D25" s="22" t="n">
        <v>999</v>
      </c>
      <c r="E25" s="21" t="s">
        <v>51</v>
      </c>
      <c r="F25" s="22" t="n">
        <v>0</v>
      </c>
      <c r="G25" s="21" t="s">
        <v>51</v>
      </c>
      <c r="H25" s="21" t="str">
        <f aca="false">IF(ISNUMBER(G25),IF(AND($G$15&gt;=1,$G$15&lt;=G25),"Yes","No - max "&amp;G25),"Unknown (tiers unpublished)")</f>
        <v>Unknown (tiers unpublished)</v>
      </c>
      <c r="I25" s="23" t="n">
        <f aca="false">IF(LEFT(H25,2)="No","n/a",D25)</f>
        <v>999</v>
      </c>
      <c r="J25" s="23" t="n">
        <f aca="false">IF(I25="n/a","n/a",I25*12)</f>
        <v>11988</v>
      </c>
      <c r="K25" s="21" t="s">
        <v>52</v>
      </c>
      <c r="L25" s="21" t="s">
        <v>18</v>
      </c>
      <c r="M25" s="21" t="s">
        <v>18</v>
      </c>
      <c r="N25" s="21" t="s">
        <v>18</v>
      </c>
      <c r="O25" s="21" t="str">
        <f aca="false">IF(LEFT(H25,2)="No","No - user limit",IF(AND(OR($G$17="No",L25="Yes"),OR($G$18="No",M25="Yes")),IF(LEFT(H25,7)="Unknown","Yes* (check user tier)","Yes"),"No - missing "&amp;IF(AND($G$17="Yes",L25&lt;&gt;"Yes"),"approvals ","")&amp;IF(AND($G$18="Yes",M25&lt;&gt;"Yes"),"QBO sync","")))</f>
        <v>Yes* (check user tier)</v>
      </c>
      <c r="P25" s="21" t="s">
        <v>56</v>
      </c>
      <c r="Q25" s="24" t="s">
        <v>54</v>
      </c>
      <c r="R25" s="25" t="s">
        <v>45</v>
      </c>
      <c r="S25" s="26" t="n">
        <f aca="false">IF(AND(LEFT(O25,3)="Yes",ISNUMBER(I25)),I25,"")</f>
        <v>999</v>
      </c>
    </row>
    <row r="26" customFormat="false" ht="57.75" hidden="false" customHeight="true" outlineLevel="0" collapsed="false">
      <c r="A26" s="20" t="s">
        <v>57</v>
      </c>
      <c r="B26" s="21" t="s">
        <v>58</v>
      </c>
      <c r="C26" s="21" t="s">
        <v>59</v>
      </c>
      <c r="D26" s="22" t="n">
        <v>0</v>
      </c>
      <c r="E26" s="21" t="n">
        <v>0</v>
      </c>
      <c r="F26" s="22" t="n">
        <v>9</v>
      </c>
      <c r="G26" s="21" t="n">
        <v>5</v>
      </c>
      <c r="H26" s="21" t="str">
        <f aca="false">IF(ISNUMBER(G26),IF(AND($G$15&gt;=1,$G$15&lt;=G26),"Yes","No - max "&amp;G26),"Unknown (tiers unpublished)")</f>
        <v>No - max 5</v>
      </c>
      <c r="I26" s="23" t="str">
        <f aca="false">IF(LEFT(H26,2)="No","n/a",MAX($G$15,1)*F26)</f>
        <v>n/a</v>
      </c>
      <c r="J26" s="23" t="str">
        <f aca="false">IF(I26="n/a","n/a",IF($G$16="Annual",I26*12*1,I26*12))</f>
        <v>n/a</v>
      </c>
      <c r="K26" s="21" t="s">
        <v>60</v>
      </c>
      <c r="L26" s="21" t="s">
        <v>42</v>
      </c>
      <c r="M26" s="21" t="s">
        <v>42</v>
      </c>
      <c r="N26" s="21" t="s">
        <v>42</v>
      </c>
      <c r="O26" s="21" t="str">
        <f aca="false">IF(LEFT(H26,2)="No","No - user limit",IF(AND(OR($G$17="No",L26="Yes"),OR($G$18="No",M26="Yes")),IF(LEFT(H26,7)="Unknown","Yes* (check user tier)","Yes"),"No - missing "&amp;IF(AND($G$17="Yes",L26&lt;&gt;"Yes"),"approvals ","")&amp;IF(AND($G$18="Yes",M26&lt;&gt;"Yes"),"QBO sync","")))</f>
        <v>No - user limit</v>
      </c>
      <c r="P26" s="21" t="s">
        <v>61</v>
      </c>
      <c r="Q26" s="24" t="s">
        <v>62</v>
      </c>
      <c r="R26" s="25" t="s">
        <v>45</v>
      </c>
      <c r="S26" s="12" t="str">
        <f aca="false">IF(AND(LEFT(O26,3)="Yes",ISNUMBER(I26)),I26,"")</f>
        <v/>
      </c>
    </row>
    <row r="27" customFormat="false" ht="57.75" hidden="false" customHeight="true" outlineLevel="0" collapsed="false">
      <c r="A27" s="20" t="s">
        <v>57</v>
      </c>
      <c r="B27" s="21" t="s">
        <v>63</v>
      </c>
      <c r="C27" s="21" t="s">
        <v>59</v>
      </c>
      <c r="D27" s="22" t="n">
        <v>0</v>
      </c>
      <c r="E27" s="21" t="n">
        <v>0</v>
      </c>
      <c r="F27" s="22" t="n">
        <v>19</v>
      </c>
      <c r="G27" s="21" t="n">
        <v>50</v>
      </c>
      <c r="H27" s="21" t="str">
        <f aca="false">IF(ISNUMBER(G27),IF(AND($G$15&gt;=5,$G$15&lt;=G27),"Yes","No - max "&amp;G27),"Unknown (tiers unpublished)")</f>
        <v>Yes</v>
      </c>
      <c r="I27" s="23" t="n">
        <f aca="false">IF(LEFT(H27,2)="No","n/a",MAX($G$15,5)*F27)</f>
        <v>475</v>
      </c>
      <c r="J27" s="23" t="n">
        <f aca="false">IF(I27="n/a","n/a",IF($G$16="Annual",I27*12*1,I27*12))</f>
        <v>5700</v>
      </c>
      <c r="K27" s="21" t="s">
        <v>60</v>
      </c>
      <c r="L27" s="21" t="s">
        <v>18</v>
      </c>
      <c r="M27" s="21" t="s">
        <v>64</v>
      </c>
      <c r="N27" s="21" t="s">
        <v>65</v>
      </c>
      <c r="O27" s="21" t="str">
        <f aca="false">IF(LEFT(H27,2)="No","No - user limit",IF(AND(OR($G$17="No",L27="Yes"),OR($G$18="No",M27="Yes")),IF(LEFT(H27,7)="Unknown","Yes* (check user tier)","Yes"),"No - missing "&amp;IF(AND($G$17="Yes",L27&lt;&gt;"Yes"),"approvals ","")&amp;IF(AND($G$18="Yes",M27&lt;&gt;"Yes"),"QBO sync","")))</f>
        <v>No - missing QBO sync</v>
      </c>
      <c r="P27" s="21" t="s">
        <v>66</v>
      </c>
      <c r="Q27" s="24" t="s">
        <v>62</v>
      </c>
      <c r="R27" s="25" t="s">
        <v>45</v>
      </c>
      <c r="S27" s="12" t="str">
        <f aca="false">IF(AND(LEFT(O27,3)="Yes",ISNUMBER(I27)),I27,"")</f>
        <v/>
      </c>
    </row>
    <row r="28" customFormat="false" ht="57.75" hidden="false" customHeight="true" outlineLevel="0" collapsed="false">
      <c r="A28" s="20" t="s">
        <v>67</v>
      </c>
      <c r="B28" s="21" t="s">
        <v>68</v>
      </c>
      <c r="C28" s="21" t="s">
        <v>69</v>
      </c>
      <c r="D28" s="22" t="n">
        <v>99</v>
      </c>
      <c r="E28" s="21" t="n">
        <v>1</v>
      </c>
      <c r="F28" s="22" t="s">
        <v>70</v>
      </c>
      <c r="G28" s="21" t="s">
        <v>60</v>
      </c>
      <c r="H28" s="21" t="str">
        <f aca="false">IF($G$15&lt;=1,"Yes","Unknown (extra-user fee unpublished)")</f>
        <v>Unknown (extra-user fee unpublished)</v>
      </c>
      <c r="I28" s="23" t="n">
        <f aca="false">IF(LEFT(H28,2)="No","n/a",D28)</f>
        <v>99</v>
      </c>
      <c r="J28" s="23" t="n">
        <f aca="false">IF(I28="n/a","n/a",IF($G$16="Annual",950.4,I28*12))</f>
        <v>1188</v>
      </c>
      <c r="K28" s="21" t="s">
        <v>18</v>
      </c>
      <c r="L28" s="21" t="s">
        <v>71</v>
      </c>
      <c r="M28" s="21" t="s">
        <v>64</v>
      </c>
      <c r="N28" s="21" t="s">
        <v>72</v>
      </c>
      <c r="O28" s="21" t="str">
        <f aca="false">IF(LEFT(H28,2)="No","No - user limit",IF(AND(OR($G$17="No",L28="Yes"),OR($G$18="No",M28="Yes")),IF(LEFT(H28,7)="Unknown","Yes* (check user tier)","Yes"),"No - missing "&amp;IF(AND($G$17="Yes",L28&lt;&gt;"Yes"),"approvals ","")&amp;IF(AND($G$18="Yes",M28&lt;&gt;"Yes"),"QBO sync","")))</f>
        <v>No - missing approvals QBO sync</v>
      </c>
      <c r="P28" s="21" t="s">
        <v>73</v>
      </c>
      <c r="Q28" s="24" t="s">
        <v>74</v>
      </c>
      <c r="R28" s="25" t="s">
        <v>45</v>
      </c>
      <c r="S28" s="12" t="str">
        <f aca="false">IF(AND(LEFT(O28,3)="Yes",ISNUMBER(I28)),I28,"")</f>
        <v/>
      </c>
    </row>
    <row r="30" customFormat="false" ht="15" hidden="false" customHeight="false" outlineLevel="0" collapsed="false">
      <c r="A30" s="14" t="s">
        <v>75</v>
      </c>
    </row>
    <row r="31" customFormat="false" ht="15" hidden="false" customHeight="false" outlineLevel="0" collapsed="false">
      <c r="A31" s="19" t="s">
        <v>21</v>
      </c>
      <c r="B31" s="19" t="s">
        <v>22</v>
      </c>
      <c r="C31" s="19" t="s">
        <v>76</v>
      </c>
      <c r="D31" s="19"/>
      <c r="E31" s="19"/>
      <c r="F31" s="19"/>
      <c r="G31" s="19"/>
      <c r="H31" s="19"/>
      <c r="I31" s="19" t="s">
        <v>29</v>
      </c>
      <c r="J31" s="19" t="s">
        <v>77</v>
      </c>
      <c r="K31" s="19"/>
      <c r="L31" s="19"/>
      <c r="M31" s="19"/>
      <c r="N31" s="19"/>
      <c r="O31" s="19"/>
      <c r="P31" s="19" t="s">
        <v>78</v>
      </c>
      <c r="Q31" s="19" t="s">
        <v>79</v>
      </c>
      <c r="R31" s="19" t="s">
        <v>38</v>
      </c>
    </row>
    <row r="32" customFormat="false" ht="33.75" hidden="false" customHeight="true" outlineLevel="0" collapsed="false">
      <c r="A32" s="21" t="s">
        <v>80</v>
      </c>
      <c r="B32" s="21" t="s">
        <v>81</v>
      </c>
      <c r="C32" s="27" t="s">
        <v>82</v>
      </c>
      <c r="D32" s="21"/>
      <c r="E32" s="21"/>
      <c r="F32" s="21"/>
      <c r="G32" s="21"/>
      <c r="H32" s="21"/>
      <c r="I32" s="21" t="s">
        <v>83</v>
      </c>
      <c r="J32" s="21" t="s">
        <v>83</v>
      </c>
      <c r="K32" s="21"/>
      <c r="L32" s="21"/>
      <c r="M32" s="21"/>
      <c r="N32" s="21"/>
      <c r="O32" s="21"/>
      <c r="P32" s="21" t="s">
        <v>84</v>
      </c>
      <c r="Q32" s="24" t="s">
        <v>85</v>
      </c>
      <c r="R32" s="25" t="s">
        <v>45</v>
      </c>
    </row>
    <row r="33" customFormat="false" ht="33.75" hidden="false" customHeight="true" outlineLevel="0" collapsed="false">
      <c r="A33" s="21" t="s">
        <v>86</v>
      </c>
      <c r="B33" s="21" t="s">
        <v>87</v>
      </c>
      <c r="C33" s="27" t="s">
        <v>82</v>
      </c>
      <c r="D33" s="21"/>
      <c r="E33" s="21"/>
      <c r="F33" s="21"/>
      <c r="G33" s="21"/>
      <c r="H33" s="21"/>
      <c r="I33" s="21" t="s">
        <v>83</v>
      </c>
      <c r="J33" s="21" t="s">
        <v>83</v>
      </c>
      <c r="K33" s="21"/>
      <c r="L33" s="21"/>
      <c r="M33" s="21"/>
      <c r="N33" s="21"/>
      <c r="O33" s="21"/>
      <c r="P33" s="21" t="s">
        <v>88</v>
      </c>
      <c r="Q33" s="24" t="s">
        <v>89</v>
      </c>
      <c r="R33" s="25" t="s">
        <v>45</v>
      </c>
    </row>
    <row r="34" customFormat="false" ht="33.75" hidden="false" customHeight="true" outlineLevel="0" collapsed="false">
      <c r="A34" s="21" t="s">
        <v>90</v>
      </c>
      <c r="B34" s="21" t="s">
        <v>81</v>
      </c>
      <c r="C34" s="27" t="s">
        <v>82</v>
      </c>
      <c r="D34" s="21"/>
      <c r="E34" s="21"/>
      <c r="F34" s="21"/>
      <c r="G34" s="21"/>
      <c r="H34" s="21"/>
      <c r="I34" s="21" t="s">
        <v>83</v>
      </c>
      <c r="J34" s="21" t="s">
        <v>83</v>
      </c>
      <c r="K34" s="21"/>
      <c r="L34" s="21"/>
      <c r="M34" s="21"/>
      <c r="N34" s="21"/>
      <c r="O34" s="21"/>
      <c r="P34" s="21" t="s">
        <v>91</v>
      </c>
      <c r="Q34" s="24" t="s">
        <v>92</v>
      </c>
      <c r="R34" s="25" t="s">
        <v>45</v>
      </c>
    </row>
    <row r="35" customFormat="false" ht="33.75" hidden="false" customHeight="true" outlineLevel="0" collapsed="false">
      <c r="A35" s="21" t="s">
        <v>93</v>
      </c>
      <c r="B35" s="21" t="s">
        <v>94</v>
      </c>
      <c r="C35" s="27" t="s">
        <v>82</v>
      </c>
      <c r="D35" s="21"/>
      <c r="E35" s="21"/>
      <c r="F35" s="21"/>
      <c r="G35" s="21"/>
      <c r="H35" s="21"/>
      <c r="I35" s="21" t="s">
        <v>83</v>
      </c>
      <c r="J35" s="21" t="s">
        <v>83</v>
      </c>
      <c r="K35" s="21"/>
      <c r="L35" s="21"/>
      <c r="M35" s="21"/>
      <c r="N35" s="21"/>
      <c r="O35" s="21"/>
      <c r="P35" s="21" t="s">
        <v>95</v>
      </c>
      <c r="Q35" s="24" t="s">
        <v>96</v>
      </c>
      <c r="R35" s="25" t="s">
        <v>45</v>
      </c>
    </row>
    <row r="38" customFormat="false" ht="15" hidden="false" customHeight="false" outlineLevel="0" collapsed="false">
      <c r="A38" s="28" t="s">
        <v>97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</row>
    <row r="39" customFormat="false" ht="30" hidden="false" customHeight="true" outlineLevel="0" collapsed="false">
      <c r="A39" s="29" t="s">
        <v>98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customFormat="false" ht="15" hidden="false" customHeight="false" outlineLevel="0" collapsed="false">
      <c r="A40" s="30" t="s">
        <v>99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</row>
    <row r="42" customFormat="false" ht="15" hidden="false" customHeight="false" outlineLevel="0" collapsed="false">
      <c r="A42" s="31" t="s">
        <v>100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</row>
  </sheetData>
  <mergeCells count="22">
    <mergeCell ref="A5:P5"/>
    <mergeCell ref="A6:P6"/>
    <mergeCell ref="A7:P7"/>
    <mergeCell ref="A8:P8"/>
    <mergeCell ref="A9:P9"/>
    <mergeCell ref="A10:P10"/>
    <mergeCell ref="A11:P11"/>
    <mergeCell ref="A12:P12"/>
    <mergeCell ref="A15:F15"/>
    <mergeCell ref="J15:P15"/>
    <mergeCell ref="A16:F16"/>
    <mergeCell ref="G16:H16"/>
    <mergeCell ref="J16:P17"/>
    <mergeCell ref="A17:F17"/>
    <mergeCell ref="G17:H17"/>
    <mergeCell ref="A18:F18"/>
    <mergeCell ref="G18:H18"/>
    <mergeCell ref="A19:P19"/>
    <mergeCell ref="A38:P38"/>
    <mergeCell ref="A39:P39"/>
    <mergeCell ref="A40:P40"/>
    <mergeCell ref="A42:P42"/>
  </mergeCells>
  <conditionalFormatting sqref="O22:O28">
    <cfRule type="expression" priority="2" aboveAverage="0" equalAverage="0" bottom="0" percent="0" rank="0" text="" dxfId="0">
      <formula>LEFT(O22,3)="Yes"</formula>
    </cfRule>
    <cfRule type="expression" priority="3" aboveAverage="0" equalAverage="0" bottom="0" percent="0" rank="0" text="" dxfId="1">
      <formula>LEFT(O22,2)="No"</formula>
    </cfRule>
  </conditionalFormatting>
  <conditionalFormatting sqref="L22:L28">
    <cfRule type="cellIs" priority="4" operator="equal" aboveAverage="0" equalAverage="0" bottom="0" percent="0" rank="0" text="" dxfId="0">
      <formula>"Yes"</formula>
    </cfRule>
  </conditionalFormatting>
  <conditionalFormatting sqref="M22:M28">
    <cfRule type="cellIs" priority="5" operator="equal" aboveAverage="0" equalAverage="0" bottom="0" percent="0" rank="0" text="" dxfId="0">
      <formula>"Yes"</formula>
    </cfRule>
  </conditionalFormatting>
  <dataValidations count="4">
    <dataValidation allowBlank="false" errorStyle="stop" operator="between" showDropDown="false" showErrorMessage="false" showInputMessage="false" sqref="G16" type="list">
      <formula1>"Monthly,Annual"</formula1>
      <formula2>0</formula2>
    </dataValidation>
    <dataValidation allowBlank="false" errorStyle="stop" operator="between" showDropDown="false" showErrorMessage="false" showInputMessage="false" sqref="G17" type="list">
      <formula1>"Yes,No"</formula1>
      <formula2>0</formula2>
    </dataValidation>
    <dataValidation allowBlank="false" errorStyle="stop" operator="between" showDropDown="false" showErrorMessage="false" showInputMessage="false" sqref="G18" type="list">
      <formula1>"Yes,No"</formula1>
      <formula2>0</formula2>
    </dataValidation>
    <dataValidation allowBlank="false" errorStyle="stop" operator="between" showDropDown="false" showErrorMessage="false" showInputMessage="false" sqref="G15" type="whole">
      <formula1>1</formula1>
      <formula2>500</formula2>
    </dataValidation>
  </dataValidations>
  <hyperlinks>
    <hyperlink ref="A11" r:id="rId2" display="Try it free for 14 days: foxpedite.com/register  →"/>
    <hyperlink ref="Q22" r:id="rId3" display="https://www.foxpedite.com/pricing"/>
    <hyperlink ref="Q23" r:id="rId4" display="https://www.foxpedite.com/pricing"/>
    <hyperlink ref="Q24" r:id="rId5" display="https://precoro.com/pricing"/>
    <hyperlink ref="Q25" r:id="rId6" display="https://precoro.com/pricing"/>
    <hyperlink ref="Q26" r:id="rId7" display="https://www.spendwise.com/pricing"/>
    <hyperlink ref="Q27" r:id="rId8" display="https://www.spendwise.com/pricing"/>
    <hyperlink ref="Q28" r:id="rId9" display="https://www.tradogram.com/pricing"/>
    <hyperlink ref="Q32" r:id="rId10" display="https://www.procurify.com/pricing/"/>
    <hyperlink ref="Q33" r:id="rId11" display="https://www.g2.com/products/order-co/pricing"/>
    <hyperlink ref="Q34" r:id="rId12" display="https://zip.com/"/>
    <hyperlink ref="Q35" r:id="rId13" display="https://ramp.com/pricing"/>
    <hyperlink ref="A40" r:id="rId14" display="Try it free for 14 days: foxpedite.com/register →  (all Advanced features, no credit card)"/>
  </hyperlink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&amp;L&amp;8 Foxpedite - Procurement Software Cost Calculator</oddHeader>
    <oddFooter>&amp;C&amp;8 foxpedite.com - Free template. Example data is illustrative.</oddFooter>
  </headerFooter>
  <drawing r:id="rId15"/>
  <legacy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8" min="2" style="0" width="20"/>
  </cols>
  <sheetData>
    <row r="1" customFormat="false" ht="19.5" hidden="false" customHeight="true" outlineLevel="0" collapsed="false">
      <c r="B1" s="1" t="s">
        <v>0</v>
      </c>
    </row>
    <row r="2" customFormat="false" ht="19.5" hidden="false" customHeight="true" outlineLevel="0" collapsed="false">
      <c r="B2" s="2" t="s">
        <v>101</v>
      </c>
    </row>
    <row r="3" customFormat="false" ht="15" hidden="false" customHeight="false" outlineLevel="0" collapsed="false">
      <c r="B3" s="3" t="s">
        <v>102</v>
      </c>
    </row>
    <row r="4" customFormat="false" ht="3.7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</row>
    <row r="6" customFormat="false" ht="43.5" hidden="false" customHeight="true" outlineLevel="0" collapsed="false">
      <c r="A6" s="19" t="s">
        <v>103</v>
      </c>
      <c r="B6" s="19" t="s">
        <v>104</v>
      </c>
      <c r="C6" s="19" t="s">
        <v>105</v>
      </c>
      <c r="D6" s="19" t="s">
        <v>106</v>
      </c>
      <c r="E6" s="19" t="s">
        <v>107</v>
      </c>
      <c r="F6" s="19" t="s">
        <v>108</v>
      </c>
      <c r="G6" s="19" t="s">
        <v>109</v>
      </c>
      <c r="H6" s="19" t="s">
        <v>110</v>
      </c>
    </row>
    <row r="7" customFormat="false" ht="37.3" hidden="false" customHeight="false" outlineLevel="0" collapsed="false">
      <c r="A7" s="32" t="n">
        <v>5</v>
      </c>
      <c r="B7" s="33" t="n">
        <f aca="false">IF(A7&gt;20,"n/a",390+MAX(0,A7-10)*39)</f>
        <v>390</v>
      </c>
      <c r="C7" s="33" t="n">
        <f aca="false">IF(A7&gt;40,"n/a (Enterprise)",740+MAX(0,A7-20)*39)</f>
        <v>740</v>
      </c>
      <c r="D7" s="33" t="n">
        <v>499</v>
      </c>
      <c r="E7" s="33" t="n">
        <v>999</v>
      </c>
      <c r="F7" s="33" t="n">
        <f aca="false">IF(A7&gt;50,"n/a",MAX(5,A7)*19)</f>
        <v>95</v>
      </c>
      <c r="G7" s="33" t="n">
        <v>99</v>
      </c>
      <c r="H7" s="32" t="s">
        <v>111</v>
      </c>
    </row>
    <row r="8" customFormat="false" ht="37.3" hidden="false" customHeight="false" outlineLevel="0" collapsed="false">
      <c r="A8" s="32" t="n">
        <v>10</v>
      </c>
      <c r="B8" s="33" t="n">
        <f aca="false">IF(A8&gt;20,"n/a",390+MAX(0,A8-10)*39)</f>
        <v>390</v>
      </c>
      <c r="C8" s="33" t="n">
        <f aca="false">IF(A8&gt;40,"n/a (Enterprise)",740+MAX(0,A8-20)*39)</f>
        <v>740</v>
      </c>
      <c r="D8" s="33" t="n">
        <v>499</v>
      </c>
      <c r="E8" s="33" t="n">
        <v>999</v>
      </c>
      <c r="F8" s="33" t="n">
        <f aca="false">IF(A8&gt;50,"n/a",MAX(5,A8)*19)</f>
        <v>190</v>
      </c>
      <c r="G8" s="33" t="n">
        <v>99</v>
      </c>
      <c r="H8" s="32" t="s">
        <v>111</v>
      </c>
    </row>
    <row r="9" customFormat="false" ht="37.3" hidden="false" customHeight="false" outlineLevel="0" collapsed="false">
      <c r="A9" s="32" t="n">
        <v>15</v>
      </c>
      <c r="B9" s="33" t="n">
        <f aca="false">IF(A9&gt;20,"n/a",390+MAX(0,A9-10)*39)</f>
        <v>585</v>
      </c>
      <c r="C9" s="33" t="n">
        <f aca="false">IF(A9&gt;40,"n/a (Enterprise)",740+MAX(0,A9-20)*39)</f>
        <v>740</v>
      </c>
      <c r="D9" s="33" t="n">
        <v>499</v>
      </c>
      <c r="E9" s="33" t="n">
        <v>999</v>
      </c>
      <c r="F9" s="33" t="n">
        <f aca="false">IF(A9&gt;50,"n/a",MAX(5,A9)*19)</f>
        <v>285</v>
      </c>
      <c r="G9" s="33" t="n">
        <v>99</v>
      </c>
      <c r="H9" s="32" t="s">
        <v>111</v>
      </c>
    </row>
    <row r="10" customFormat="false" ht="37.3" hidden="false" customHeight="false" outlineLevel="0" collapsed="false">
      <c r="A10" s="32" t="n">
        <v>20</v>
      </c>
      <c r="B10" s="33" t="n">
        <f aca="false">IF(A10&gt;20,"n/a",390+MAX(0,A10-10)*39)</f>
        <v>780</v>
      </c>
      <c r="C10" s="33" t="n">
        <f aca="false">IF(A10&gt;40,"n/a (Enterprise)",740+MAX(0,A10-20)*39)</f>
        <v>740</v>
      </c>
      <c r="D10" s="33" t="n">
        <v>499</v>
      </c>
      <c r="E10" s="33" t="n">
        <v>999</v>
      </c>
      <c r="F10" s="33" t="n">
        <f aca="false">IF(A10&gt;50,"n/a",MAX(5,A10)*19)</f>
        <v>380</v>
      </c>
      <c r="G10" s="33" t="n">
        <v>99</v>
      </c>
      <c r="H10" s="32" t="s">
        <v>111</v>
      </c>
    </row>
    <row r="11" customFormat="false" ht="37.3" hidden="false" customHeight="false" outlineLevel="0" collapsed="false">
      <c r="A11" s="32" t="n">
        <v>25</v>
      </c>
      <c r="B11" s="33" t="str">
        <f aca="false">IF(A11&gt;20,"n/a",390+MAX(0,A11-10)*39)</f>
        <v>n/a</v>
      </c>
      <c r="C11" s="33" t="n">
        <f aca="false">IF(A11&gt;40,"n/a (Enterprise)",740+MAX(0,A11-20)*39)</f>
        <v>935</v>
      </c>
      <c r="D11" s="33" t="n">
        <v>499</v>
      </c>
      <c r="E11" s="33" t="n">
        <v>999</v>
      </c>
      <c r="F11" s="33" t="n">
        <f aca="false">IF(A11&gt;50,"n/a",MAX(5,A11)*19)</f>
        <v>475</v>
      </c>
      <c r="G11" s="33" t="n">
        <v>99</v>
      </c>
      <c r="H11" s="32" t="s">
        <v>111</v>
      </c>
    </row>
    <row r="12" customFormat="false" ht="37.3" hidden="false" customHeight="false" outlineLevel="0" collapsed="false">
      <c r="A12" s="32" t="n">
        <v>30</v>
      </c>
      <c r="B12" s="33" t="str">
        <f aca="false">IF(A12&gt;20,"n/a",390+MAX(0,A12-10)*39)</f>
        <v>n/a</v>
      </c>
      <c r="C12" s="33" t="n">
        <f aca="false">IF(A12&gt;40,"n/a (Enterprise)",740+MAX(0,A12-20)*39)</f>
        <v>1130</v>
      </c>
      <c r="D12" s="33" t="n">
        <v>499</v>
      </c>
      <c r="E12" s="33" t="n">
        <v>999</v>
      </c>
      <c r="F12" s="33" t="n">
        <f aca="false">IF(A12&gt;50,"n/a",MAX(5,A12)*19)</f>
        <v>570</v>
      </c>
      <c r="G12" s="33" t="n">
        <v>99</v>
      </c>
      <c r="H12" s="32" t="s">
        <v>111</v>
      </c>
    </row>
    <row r="13" customFormat="false" ht="37.3" hidden="false" customHeight="false" outlineLevel="0" collapsed="false">
      <c r="A13" s="32" t="n">
        <v>40</v>
      </c>
      <c r="B13" s="33" t="str">
        <f aca="false">IF(A13&gt;20,"n/a",390+MAX(0,A13-10)*39)</f>
        <v>n/a</v>
      </c>
      <c r="C13" s="33" t="n">
        <f aca="false">IF(A13&gt;40,"n/a (Enterprise)",740+MAX(0,A13-20)*39)</f>
        <v>1520</v>
      </c>
      <c r="D13" s="33" t="n">
        <v>499</v>
      </c>
      <c r="E13" s="33" t="n">
        <v>999</v>
      </c>
      <c r="F13" s="33" t="n">
        <f aca="false">IF(A13&gt;50,"n/a",MAX(5,A13)*19)</f>
        <v>760</v>
      </c>
      <c r="G13" s="33" t="n">
        <v>99</v>
      </c>
      <c r="H13" s="32" t="s">
        <v>111</v>
      </c>
    </row>
    <row r="14" customFormat="false" ht="37.3" hidden="false" customHeight="false" outlineLevel="0" collapsed="false">
      <c r="A14" s="32" t="n">
        <v>50</v>
      </c>
      <c r="B14" s="33" t="str">
        <f aca="false">IF(A14&gt;20,"n/a",390+MAX(0,A14-10)*39)</f>
        <v>n/a</v>
      </c>
      <c r="C14" s="33" t="str">
        <f aca="false">IF(A14&gt;40,"n/a (Enterprise)",740+MAX(0,A14-20)*39)</f>
        <v>n/a (Enterprise)</v>
      </c>
      <c r="D14" s="33" t="n">
        <v>499</v>
      </c>
      <c r="E14" s="33" t="n">
        <v>999</v>
      </c>
      <c r="F14" s="33" t="n">
        <f aca="false">IF(A14&gt;50,"n/a",MAX(5,A14)*19)</f>
        <v>950</v>
      </c>
      <c r="G14" s="33" t="n">
        <v>99</v>
      </c>
      <c r="H14" s="32" t="s">
        <v>111</v>
      </c>
    </row>
    <row r="16" customFormat="false" ht="15" hidden="false" customHeight="true" outlineLevel="0" collapsed="false">
      <c r="A16" s="34" t="s">
        <v>112</v>
      </c>
      <c r="B16" s="34"/>
      <c r="C16" s="34"/>
      <c r="D16" s="34"/>
      <c r="E16" s="34"/>
      <c r="F16" s="34"/>
      <c r="G16" s="34"/>
      <c r="H16" s="34"/>
    </row>
    <row r="17" customFormat="false" ht="15" hidden="false" customHeight="false" outlineLevel="0" collapsed="false">
      <c r="A17" s="34"/>
      <c r="B17" s="34"/>
      <c r="C17" s="34"/>
      <c r="D17" s="34"/>
      <c r="E17" s="34"/>
      <c r="F17" s="34"/>
      <c r="G17" s="34"/>
      <c r="H17" s="34"/>
    </row>
    <row r="18" customFormat="false" ht="15" hidden="false" customHeight="false" outlineLevel="0" collapsed="false">
      <c r="A18" s="34"/>
      <c r="B18" s="34"/>
      <c r="C18" s="34"/>
      <c r="D18" s="34"/>
      <c r="E18" s="34"/>
      <c r="F18" s="34"/>
      <c r="G18" s="34"/>
      <c r="H18" s="34"/>
    </row>
    <row r="20" customFormat="false" ht="15" hidden="false" customHeight="false" outlineLevel="0" collapsed="false">
      <c r="A20" s="12" t="s">
        <v>113</v>
      </c>
    </row>
    <row r="22" customFormat="false" ht="15" hidden="false" customHeight="false" outlineLevel="0" collapsed="false">
      <c r="A22" s="28" t="s">
        <v>97</v>
      </c>
      <c r="B22" s="28"/>
      <c r="C22" s="28"/>
      <c r="D22" s="28"/>
      <c r="E22" s="28"/>
      <c r="F22" s="28"/>
      <c r="G22" s="28"/>
      <c r="H22" s="28"/>
    </row>
    <row r="23" customFormat="false" ht="30" hidden="false" customHeight="true" outlineLevel="0" collapsed="false">
      <c r="A23" s="29" t="s">
        <v>114</v>
      </c>
      <c r="B23" s="29"/>
      <c r="C23" s="29"/>
      <c r="D23" s="29"/>
      <c r="E23" s="29"/>
      <c r="F23" s="29"/>
      <c r="G23" s="29"/>
      <c r="H23" s="29"/>
    </row>
    <row r="24" customFormat="false" ht="15" hidden="false" customHeight="false" outlineLevel="0" collapsed="false">
      <c r="A24" s="30" t="s">
        <v>99</v>
      </c>
      <c r="B24" s="30"/>
      <c r="C24" s="30"/>
      <c r="D24" s="30"/>
      <c r="E24" s="30"/>
      <c r="F24" s="30"/>
      <c r="G24" s="30"/>
      <c r="H24" s="30"/>
    </row>
    <row r="26" customFormat="false" ht="15" hidden="false" customHeight="false" outlineLevel="0" collapsed="false">
      <c r="A26" s="31" t="s">
        <v>100</v>
      </c>
      <c r="B26" s="31"/>
      <c r="C26" s="31"/>
      <c r="D26" s="31"/>
      <c r="E26" s="31"/>
      <c r="F26" s="31"/>
      <c r="G26" s="31"/>
      <c r="H26" s="31"/>
    </row>
  </sheetData>
  <mergeCells count="5">
    <mergeCell ref="A16:H18"/>
    <mergeCell ref="A22:H22"/>
    <mergeCell ref="A23:H23"/>
    <mergeCell ref="A24:H24"/>
    <mergeCell ref="A26:H26"/>
  </mergeCells>
  <hyperlinks>
    <hyperlink ref="A24" r:id="rId1" display="Try it free for 14 days: foxpedite.com/register →  (all Advanced features, no credit card)"/>
  </hyperlink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&amp;L&amp;8 Foxpedite - Published monthly cost by number of users</oddHeader>
    <oddFooter>&amp;C&amp;8 foxpedite.com - Free template. Example data is illustrative.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70"/>
    <col collapsed="false" customWidth="true" hidden="false" outlineLevel="0" max="3" min="3" style="0" width="46"/>
    <col collapsed="false" customWidth="true" hidden="false" outlineLevel="0" max="4" min="4" style="0" width="26"/>
  </cols>
  <sheetData>
    <row r="1" customFormat="false" ht="19.5" hidden="false" customHeight="true" outlineLevel="0" collapsed="false">
      <c r="B1" s="1" t="s">
        <v>0</v>
      </c>
    </row>
    <row r="2" customFormat="false" ht="19.5" hidden="false" customHeight="true" outlineLevel="0" collapsed="false">
      <c r="B2" s="2" t="s">
        <v>115</v>
      </c>
    </row>
    <row r="3" customFormat="false" ht="15" hidden="false" customHeight="false" outlineLevel="0" collapsed="false">
      <c r="B3" s="3" t="s">
        <v>116</v>
      </c>
    </row>
    <row r="4" customFormat="false" ht="3.75" hidden="false" customHeight="true" outlineLevel="0" collapsed="false">
      <c r="A4" s="4"/>
      <c r="B4" s="4"/>
      <c r="C4" s="4"/>
      <c r="D4" s="4"/>
    </row>
    <row r="6" customFormat="false" ht="15" hidden="false" customHeight="false" outlineLevel="0" collapsed="false">
      <c r="A6" s="19" t="s">
        <v>21</v>
      </c>
      <c r="B6" s="19" t="s">
        <v>117</v>
      </c>
      <c r="C6" s="19" t="s">
        <v>118</v>
      </c>
      <c r="D6" s="19" t="s">
        <v>38</v>
      </c>
    </row>
    <row r="7" customFormat="false" ht="48" hidden="false" customHeight="true" outlineLevel="0" collapsed="false">
      <c r="A7" s="21" t="s">
        <v>0</v>
      </c>
      <c r="B7" s="21" t="s">
        <v>119</v>
      </c>
      <c r="C7" s="24" t="s">
        <v>44</v>
      </c>
      <c r="D7" s="21" t="s">
        <v>45</v>
      </c>
    </row>
    <row r="8" customFormat="false" ht="48" hidden="false" customHeight="true" outlineLevel="0" collapsed="false">
      <c r="A8" s="21" t="s">
        <v>48</v>
      </c>
      <c r="B8" s="21" t="s">
        <v>120</v>
      </c>
      <c r="C8" s="24" t="s">
        <v>54</v>
      </c>
      <c r="D8" s="21" t="s">
        <v>45</v>
      </c>
    </row>
    <row r="9" customFormat="false" ht="48" hidden="false" customHeight="true" outlineLevel="0" collapsed="false">
      <c r="A9" s="21" t="s">
        <v>57</v>
      </c>
      <c r="B9" s="21" t="s">
        <v>121</v>
      </c>
      <c r="C9" s="24" t="s">
        <v>62</v>
      </c>
      <c r="D9" s="21" t="s">
        <v>45</v>
      </c>
    </row>
    <row r="10" customFormat="false" ht="48" hidden="false" customHeight="true" outlineLevel="0" collapsed="false">
      <c r="A10" s="21" t="s">
        <v>67</v>
      </c>
      <c r="B10" s="21" t="s">
        <v>122</v>
      </c>
      <c r="C10" s="24" t="s">
        <v>74</v>
      </c>
      <c r="D10" s="21" t="s">
        <v>45</v>
      </c>
    </row>
    <row r="11" customFormat="false" ht="48" hidden="false" customHeight="true" outlineLevel="0" collapsed="false">
      <c r="A11" s="21" t="s">
        <v>80</v>
      </c>
      <c r="B11" s="21" t="s">
        <v>123</v>
      </c>
      <c r="C11" s="24" t="s">
        <v>85</v>
      </c>
      <c r="D11" s="21" t="s">
        <v>45</v>
      </c>
    </row>
    <row r="12" customFormat="false" ht="48" hidden="false" customHeight="true" outlineLevel="0" collapsed="false">
      <c r="A12" s="21" t="s">
        <v>86</v>
      </c>
      <c r="B12" s="21" t="s">
        <v>124</v>
      </c>
      <c r="C12" s="24" t="s">
        <v>89</v>
      </c>
      <c r="D12" s="21" t="s">
        <v>45</v>
      </c>
    </row>
    <row r="13" customFormat="false" ht="48" hidden="false" customHeight="true" outlineLevel="0" collapsed="false">
      <c r="A13" s="21" t="s">
        <v>90</v>
      </c>
      <c r="B13" s="21" t="s">
        <v>125</v>
      </c>
      <c r="C13" s="24" t="s">
        <v>92</v>
      </c>
      <c r="D13" s="21" t="s">
        <v>45</v>
      </c>
    </row>
    <row r="14" customFormat="false" ht="48" hidden="false" customHeight="true" outlineLevel="0" collapsed="false">
      <c r="A14" s="21" t="s">
        <v>93</v>
      </c>
      <c r="B14" s="21" t="s">
        <v>126</v>
      </c>
      <c r="C14" s="24" t="s">
        <v>96</v>
      </c>
      <c r="D14" s="21" t="s">
        <v>45</v>
      </c>
    </row>
    <row r="16" customFormat="false" ht="15" hidden="false" customHeight="false" outlineLevel="0" collapsed="false">
      <c r="A16" s="31" t="s">
        <v>127</v>
      </c>
      <c r="B16" s="31"/>
      <c r="C16" s="31"/>
      <c r="D16" s="31"/>
    </row>
  </sheetData>
  <mergeCells count="1">
    <mergeCell ref="A16:D16"/>
  </mergeCells>
  <hyperlinks>
    <hyperlink ref="C7" r:id="rId1" display="https://www.foxpedite.com/pricing"/>
    <hyperlink ref="C8" r:id="rId2" display="https://precoro.com/pricing"/>
    <hyperlink ref="C9" r:id="rId3" display="https://www.spendwise.com/pricing"/>
    <hyperlink ref="C10" r:id="rId4" display="https://www.tradogram.com/pricing"/>
    <hyperlink ref="C11" r:id="rId5" display="https://www.procurify.com/pricing/"/>
    <hyperlink ref="C12" r:id="rId6" display="https://www.g2.com/products/order-co/pricing"/>
    <hyperlink ref="C13" r:id="rId7" display="https://zip.com/"/>
    <hyperlink ref="C14" r:id="rId8" display="https://ramp.com/pricing"/>
  </hyperlink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&amp;L&amp;8 Foxpedite - Sources method</oddHeader>
    <oddFooter>&amp;C&amp;8 foxpedite.com - Free template. Example data is illustrative.</oddFooter>
  </headerFooter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2026-10-19T14:38:17Z</dcterms:created>
  <dc:creator>Foxpedite</dc:creator>
  <dc:description/>
  <dc:language>en-US</dc:language>
  <cp:lastModifiedBy>Foxpedite</cp:lastModifiedBy>
  <dcterms:modified xsi:type="dcterms:W3CDTF">2026-10-19T14:38:17Z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